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Pension Punjab Calculations and Documents\"/>
    </mc:Choice>
  </mc:AlternateContent>
  <xr:revisionPtr revIDLastSave="0" documentId="13_ncr:1_{86D32A7E-7F01-46B2-B1C2-3017262F00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8" i="1" l="1"/>
  <c r="U5" i="1"/>
  <c r="I108" i="1"/>
  <c r="F111" i="1"/>
  <c r="G108" i="1"/>
  <c r="K108" i="1" l="1"/>
  <c r="K109" i="1" l="1"/>
  <c r="C11" i="1"/>
  <c r="E118" i="1"/>
  <c r="F118" i="1" s="1"/>
  <c r="G118" i="1" s="1"/>
  <c r="E119" i="1"/>
  <c r="F119" i="1" s="1"/>
  <c r="G119" i="1" s="1"/>
  <c r="K110" i="1"/>
  <c r="K111" i="1" l="1"/>
  <c r="C16" i="1" s="1"/>
  <c r="C13" i="1"/>
  <c r="C12" i="1"/>
  <c r="G123" i="1"/>
  <c r="C15" i="1" s="1"/>
  <c r="G122" i="1"/>
  <c r="C14" i="1" s="1"/>
</calcChain>
</file>

<file path=xl/sharedStrings.xml><?xml version="1.0" encoding="utf-8"?>
<sst xmlns="http://schemas.openxmlformats.org/spreadsheetml/2006/main" count="41" uniqueCount="39">
  <si>
    <t xml:space="preserve">Total Length of Service </t>
  </si>
  <si>
    <t xml:space="preserve">Age Rate </t>
  </si>
  <si>
    <t>Age Next B.Day</t>
  </si>
  <si>
    <t>No. of year purchased</t>
  </si>
  <si>
    <t>Pay</t>
  </si>
  <si>
    <t>Service</t>
  </si>
  <si>
    <t>Enter Your Pay &amp; Service( Dno't Enter Service more than 30)</t>
  </si>
  <si>
    <t>Commuted</t>
  </si>
  <si>
    <t>Enter Age Rate (See the Table)</t>
  </si>
  <si>
    <t xml:space="preserve">59 Years </t>
  </si>
  <si>
    <t xml:space="preserve">58 Years </t>
  </si>
  <si>
    <t xml:space="preserve">57 Years </t>
  </si>
  <si>
    <t xml:space="preserve">56 Years </t>
  </si>
  <si>
    <t xml:space="preserve">55 Years </t>
  </si>
  <si>
    <t xml:space="preserve">Reduction Factor </t>
  </si>
  <si>
    <t>Red factor</t>
  </si>
  <si>
    <t>Average Basic Pay (Last 3 years)</t>
  </si>
  <si>
    <t xml:space="preserve">Medical Allowance </t>
  </si>
  <si>
    <t xml:space="preserve">Previous </t>
  </si>
  <si>
    <t>Total</t>
  </si>
  <si>
    <t>BPS-01 to BPS-15</t>
  </si>
  <si>
    <t>BPS-16 to BPS-22</t>
  </si>
  <si>
    <t xml:space="preserve">Net Pension </t>
  </si>
  <si>
    <t xml:space="preserve">Gross Pension </t>
  </si>
  <si>
    <t xml:space="preserve">75% Pension </t>
  </si>
  <si>
    <t>25% (For Commute)</t>
  </si>
  <si>
    <t>Net Commute / Gratuity</t>
  </si>
  <si>
    <t>Net Pension  If BPS-01 to BPS-15</t>
  </si>
  <si>
    <t>Net Pension If BPS-16 to BPS-22</t>
  </si>
  <si>
    <t>Pension Calculator Punjab wef 2nd Dec 2025</t>
  </si>
  <si>
    <t>Punjab</t>
  </si>
  <si>
    <t>Reduction Factor</t>
  </si>
  <si>
    <t>www.glxspace.com</t>
  </si>
  <si>
    <t>Only Enter Below</t>
  </si>
  <si>
    <t>Important Instructions to Use Calculation Sheet</t>
  </si>
  <si>
    <t>If the service is 6 months or more than a full year then one year will be added in it (Don’t Enter more than 30 if the service exceeds 30 years)</t>
  </si>
  <si>
    <t>Pay (Also add Senior Post Allowance, Personal Pay, Usual Increment (If any) Usual Increment is allowed if you retired on or after 1st June</t>
  </si>
  <si>
    <t xml:space="preserve">Service: Basic </t>
  </si>
  <si>
    <t>Length of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</si>
</sst>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u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9" fontId="5" fillId="3" borderId="1" xfId="0" applyNumberFormat="1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14" fontId="10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2" fontId="10" fillId="0" borderId="0" xfId="0" applyNumberFormat="1" applyFont="1" applyAlignment="1" applyProtection="1">
      <alignment horizontal="left"/>
      <protection locked="0"/>
    </xf>
    <xf numFmtId="2" fontId="10" fillId="0" borderId="0" xfId="0" applyNumberFormat="1" applyFont="1" applyProtection="1">
      <protection locked="0"/>
    </xf>
    <xf numFmtId="2" fontId="9" fillId="0" borderId="0" xfId="0" applyNumberFormat="1" applyFont="1" applyAlignment="1" applyProtection="1">
      <alignment horizontal="left"/>
      <protection locked="0"/>
    </xf>
    <xf numFmtId="0" fontId="16" fillId="6" borderId="1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5" fillId="6" borderId="1" xfId="0" applyFont="1" applyFill="1" applyBorder="1" applyProtection="1">
      <protection locked="0"/>
    </xf>
    <xf numFmtId="0" fontId="0" fillId="6" borderId="0" xfId="0" applyFill="1" applyProtection="1">
      <protection locked="0"/>
    </xf>
    <xf numFmtId="0" fontId="2" fillId="6" borderId="0" xfId="0" applyFont="1" applyFill="1" applyAlignment="1" applyProtection="1">
      <alignment horizontal="left"/>
      <protection locked="0"/>
    </xf>
    <xf numFmtId="0" fontId="1" fillId="11" borderId="1" xfId="0" applyFont="1" applyFill="1" applyBorder="1" applyAlignment="1">
      <alignment horizontal="left"/>
    </xf>
    <xf numFmtId="2" fontId="1" fillId="11" borderId="1" xfId="0" applyNumberFormat="1" applyFont="1" applyFill="1" applyBorder="1" applyAlignment="1">
      <alignment horizontal="left"/>
    </xf>
    <xf numFmtId="0" fontId="12" fillId="5" borderId="1" xfId="0" applyFont="1" applyFill="1" applyBorder="1"/>
    <xf numFmtId="0" fontId="5" fillId="2" borderId="1" xfId="0" applyFont="1" applyFill="1" applyBorder="1"/>
    <xf numFmtId="0" fontId="1" fillId="9" borderId="1" xfId="0" applyFont="1" applyFill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4" fillId="10" borderId="8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1" fillId="8" borderId="10" xfId="0" applyFont="1" applyFill="1" applyBorder="1" applyAlignment="1">
      <alignment horizontal="left"/>
    </xf>
    <xf numFmtId="0" fontId="1" fillId="8" borderId="12" xfId="0" applyFont="1" applyFill="1" applyBorder="1" applyAlignment="1">
      <alignment horizontal="left"/>
    </xf>
    <xf numFmtId="0" fontId="17" fillId="0" borderId="0" xfId="1" applyFont="1" applyAlignment="1" applyProtection="1">
      <alignment horizontal="center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6" borderId="0" xfId="0" applyFont="1" applyFill="1" applyBorder="1" applyAlignment="1">
      <alignment horizontal="left"/>
    </xf>
    <xf numFmtId="0" fontId="23" fillId="6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4" fontId="24" fillId="8" borderId="0" xfId="0" applyNumberFormat="1" applyFont="1" applyFill="1" applyProtection="1">
      <protection locked="0"/>
    </xf>
    <xf numFmtId="0" fontId="25" fillId="8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4</xdr:row>
      <xdr:rowOff>182880</xdr:rowOff>
    </xdr:from>
    <xdr:to>
      <xdr:col>4</xdr:col>
      <xdr:colOff>521208</xdr:colOff>
      <xdr:row>6</xdr:row>
      <xdr:rowOff>134112</xdr:rowOff>
    </xdr:to>
    <xdr:sp macro="" textlink="">
      <xdr:nvSpPr>
        <xdr:cNvPr id="2" name="Arrow: Notched Right 1">
          <a:extLst>
            <a:ext uri="{FF2B5EF4-FFF2-40B4-BE49-F238E27FC236}">
              <a16:creationId xmlns:a16="http://schemas.microsoft.com/office/drawing/2014/main" id="{A928E84D-EE65-F34B-091F-4011D326B6E5}"/>
            </a:ext>
          </a:extLst>
        </xdr:cNvPr>
        <xdr:cNvSpPr/>
      </xdr:nvSpPr>
      <xdr:spPr>
        <a:xfrm>
          <a:off x="4465320" y="1348740"/>
          <a:ext cx="978408" cy="484632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3</xdr:col>
      <xdr:colOff>0</xdr:colOff>
      <xdr:row>6</xdr:row>
      <xdr:rowOff>205740</xdr:rowOff>
    </xdr:from>
    <xdr:to>
      <xdr:col>8</xdr:col>
      <xdr:colOff>510540</xdr:colOff>
      <xdr:row>8</xdr:row>
      <xdr:rowOff>156972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43116DEE-F23A-4D95-A709-7338E91EE2D9}"/>
            </a:ext>
          </a:extLst>
        </xdr:cNvPr>
        <xdr:cNvSpPr/>
      </xdr:nvSpPr>
      <xdr:spPr>
        <a:xfrm>
          <a:off x="4312920" y="1905000"/>
          <a:ext cx="4655820" cy="484632"/>
        </a:xfrm>
        <a:prstGeom prst="notch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lxspa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4"/>
  <sheetViews>
    <sheetView tabSelected="1" workbookViewId="0">
      <selection activeCell="C5" sqref="C5"/>
    </sheetView>
  </sheetViews>
  <sheetFormatPr defaultRowHeight="14.4" x14ac:dyDescent="0.3"/>
  <cols>
    <col min="1" max="1" width="40.21875" style="1" customWidth="1"/>
    <col min="2" max="2" width="5" style="1" customWidth="1"/>
    <col min="3" max="3" width="17.6640625" style="1" customWidth="1"/>
    <col min="4" max="5" width="8.88671875" style="1"/>
    <col min="6" max="6" width="10" style="1" customWidth="1"/>
    <col min="7" max="7" width="16.109375" style="1" customWidth="1"/>
    <col min="8" max="8" width="16.5546875" style="1" customWidth="1"/>
    <col min="9" max="9" width="8.88671875" style="1"/>
    <col min="10" max="10" width="18.5546875" style="1" customWidth="1"/>
    <col min="11" max="11" width="13.21875" style="1" customWidth="1"/>
    <col min="12" max="12" width="10.77734375" style="1" customWidth="1"/>
    <col min="13" max="13" width="13.5546875" style="1" customWidth="1"/>
    <col min="14" max="14" width="11.88671875" style="1" customWidth="1"/>
    <col min="15" max="16384" width="8.88671875" style="1"/>
  </cols>
  <sheetData>
    <row r="1" spans="1:21" ht="36.6" x14ac:dyDescent="0.7">
      <c r="A1" s="58" t="s">
        <v>29</v>
      </c>
      <c r="B1" s="58"/>
      <c r="C1" s="58"/>
      <c r="D1" s="58"/>
      <c r="E1" s="58"/>
      <c r="F1" s="58"/>
      <c r="G1" s="58"/>
      <c r="J1" s="32" t="s">
        <v>2</v>
      </c>
      <c r="K1" s="34" t="s">
        <v>3</v>
      </c>
    </row>
    <row r="2" spans="1:21" ht="28.8" x14ac:dyDescent="0.55000000000000004">
      <c r="A2" s="31" t="s">
        <v>30</v>
      </c>
      <c r="B2" s="31"/>
      <c r="C2" s="31"/>
      <c r="D2" s="31"/>
      <c r="F2" s="30" t="s">
        <v>31</v>
      </c>
      <c r="G2" s="30"/>
      <c r="J2" s="33"/>
      <c r="K2" s="35"/>
    </row>
    <row r="3" spans="1:21" ht="21" x14ac:dyDescent="0.4">
      <c r="A3" s="55"/>
      <c r="B3" s="55"/>
      <c r="C3" s="57" t="s">
        <v>33</v>
      </c>
      <c r="D3" s="29"/>
      <c r="E3" s="56"/>
      <c r="F3" s="25" t="s">
        <v>9</v>
      </c>
      <c r="G3" s="25">
        <v>2</v>
      </c>
      <c r="J3" s="26">
        <v>20</v>
      </c>
      <c r="K3" s="26">
        <v>40.504300000000001</v>
      </c>
    </row>
    <row r="4" spans="1:21" ht="21" x14ac:dyDescent="0.4">
      <c r="A4" s="52"/>
      <c r="B4" s="52"/>
      <c r="C4" s="53"/>
      <c r="D4" s="54"/>
      <c r="F4" s="25" t="s">
        <v>10</v>
      </c>
      <c r="G4" s="25">
        <v>4</v>
      </c>
      <c r="J4" s="26">
        <v>21</v>
      </c>
      <c r="K4" s="26">
        <v>39.734099999999998</v>
      </c>
    </row>
    <row r="5" spans="1:21" ht="21" x14ac:dyDescent="0.4">
      <c r="A5" s="27" t="s">
        <v>0</v>
      </c>
      <c r="B5" s="27"/>
      <c r="C5" s="20">
        <v>30</v>
      </c>
      <c r="F5" s="25" t="s">
        <v>11</v>
      </c>
      <c r="G5" s="25">
        <v>6</v>
      </c>
      <c r="J5" s="26">
        <v>22</v>
      </c>
      <c r="K5" s="26">
        <v>38.965299999999999</v>
      </c>
      <c r="S5" s="1">
        <v>63000</v>
      </c>
      <c r="T5" s="1">
        <v>6300</v>
      </c>
      <c r="U5" s="1">
        <f>S5-T5</f>
        <v>56700</v>
      </c>
    </row>
    <row r="6" spans="1:21" ht="21" x14ac:dyDescent="0.4">
      <c r="A6" s="27" t="s">
        <v>14</v>
      </c>
      <c r="B6" s="27"/>
      <c r="C6" s="20">
        <v>0</v>
      </c>
      <c r="D6" s="28"/>
      <c r="E6" s="29"/>
      <c r="F6" s="25" t="s">
        <v>12</v>
      </c>
      <c r="G6" s="25">
        <v>8</v>
      </c>
      <c r="J6" s="26">
        <v>23</v>
      </c>
      <c r="K6" s="26">
        <v>38.197400000000002</v>
      </c>
    </row>
    <row r="7" spans="1:21" ht="21" x14ac:dyDescent="0.4">
      <c r="A7" s="27" t="s">
        <v>16</v>
      </c>
      <c r="B7" s="27"/>
      <c r="C7" s="20">
        <v>30000</v>
      </c>
      <c r="F7" s="25" t="s">
        <v>13</v>
      </c>
      <c r="G7" s="25">
        <v>10</v>
      </c>
      <c r="J7" s="26">
        <v>24</v>
      </c>
      <c r="K7" s="26">
        <v>37.430700000000002</v>
      </c>
    </row>
    <row r="8" spans="1:21" ht="21" x14ac:dyDescent="0.4">
      <c r="A8" s="27" t="s">
        <v>1</v>
      </c>
      <c r="B8" s="27"/>
      <c r="C8" s="18">
        <v>12.3719</v>
      </c>
      <c r="J8" s="26">
        <v>25</v>
      </c>
      <c r="K8" s="26">
        <v>36.665100000000002</v>
      </c>
    </row>
    <row r="9" spans="1:21" x14ac:dyDescent="0.3">
      <c r="J9" s="26">
        <v>26</v>
      </c>
      <c r="K9" s="26">
        <v>35.900599999999997</v>
      </c>
    </row>
    <row r="10" spans="1:21" x14ac:dyDescent="0.3">
      <c r="J10" s="26">
        <v>27</v>
      </c>
      <c r="K10" s="26">
        <v>35.1372</v>
      </c>
    </row>
    <row r="11" spans="1:21" ht="21" x14ac:dyDescent="0.4">
      <c r="A11" s="45" t="s">
        <v>23</v>
      </c>
      <c r="B11" s="46"/>
      <c r="C11" s="23">
        <f>K108</f>
        <v>21000</v>
      </c>
      <c r="J11" s="26">
        <v>28</v>
      </c>
      <c r="K11" s="26">
        <v>34.375</v>
      </c>
    </row>
    <row r="12" spans="1:21" ht="21" x14ac:dyDescent="0.4">
      <c r="A12" s="45" t="s">
        <v>24</v>
      </c>
      <c r="B12" s="46"/>
      <c r="C12" s="23">
        <f>K109</f>
        <v>15750</v>
      </c>
      <c r="J12" s="26">
        <v>29</v>
      </c>
      <c r="K12" s="26">
        <v>33.6143</v>
      </c>
    </row>
    <row r="13" spans="1:21" ht="23.4" x14ac:dyDescent="0.45">
      <c r="A13" s="45" t="s">
        <v>25</v>
      </c>
      <c r="B13" s="46"/>
      <c r="C13" s="23">
        <f>K110</f>
        <v>5250</v>
      </c>
      <c r="F13" s="47" t="s">
        <v>32</v>
      </c>
      <c r="G13" s="47"/>
      <c r="J13" s="26">
        <v>30</v>
      </c>
      <c r="K13" s="26">
        <v>32.807099999999998</v>
      </c>
    </row>
    <row r="14" spans="1:21" ht="21" x14ac:dyDescent="0.4">
      <c r="A14" s="45" t="s">
        <v>27</v>
      </c>
      <c r="B14" s="46"/>
      <c r="C14" s="24">
        <f>G122</f>
        <v>20671.875</v>
      </c>
      <c r="J14" s="26">
        <v>31</v>
      </c>
      <c r="K14" s="26">
        <v>32.0974</v>
      </c>
    </row>
    <row r="15" spans="1:21" ht="26.4" customHeight="1" x14ac:dyDescent="0.4">
      <c r="A15" s="45" t="s">
        <v>28</v>
      </c>
      <c r="B15" s="46"/>
      <c r="C15" s="24">
        <f>G123</f>
        <v>19687.5</v>
      </c>
      <c r="J15" s="26">
        <v>32</v>
      </c>
      <c r="K15" s="26">
        <v>31.341200000000001</v>
      </c>
    </row>
    <row r="16" spans="1:21" ht="21" x14ac:dyDescent="0.4">
      <c r="A16" s="45" t="s">
        <v>26</v>
      </c>
      <c r="B16" s="46"/>
      <c r="C16" s="23">
        <f>K111</f>
        <v>779429.7</v>
      </c>
      <c r="J16" s="26">
        <v>33</v>
      </c>
      <c r="K16" s="26">
        <v>30.5869</v>
      </c>
    </row>
    <row r="17" spans="1:11" x14ac:dyDescent="0.3">
      <c r="J17" s="26">
        <v>34</v>
      </c>
      <c r="K17" s="26">
        <v>29.834299999999999</v>
      </c>
    </row>
    <row r="18" spans="1:11" ht="28.8" x14ac:dyDescent="0.55000000000000004">
      <c r="A18" s="51" t="s">
        <v>34</v>
      </c>
      <c r="J18" s="26">
        <v>35</v>
      </c>
      <c r="K18" s="26">
        <v>28.336200000000002</v>
      </c>
    </row>
    <row r="19" spans="1:11" ht="25.8" x14ac:dyDescent="0.5">
      <c r="A19" s="50" t="s">
        <v>37</v>
      </c>
      <c r="J19" s="26">
        <v>36</v>
      </c>
      <c r="K19" s="26">
        <v>28.336200000000002</v>
      </c>
    </row>
    <row r="20" spans="1:11" x14ac:dyDescent="0.3">
      <c r="A20" s="48" t="s">
        <v>36</v>
      </c>
      <c r="J20" s="26">
        <v>37</v>
      </c>
      <c r="K20" s="26">
        <v>27.590800000000002</v>
      </c>
    </row>
    <row r="21" spans="1:11" ht="23.4" x14ac:dyDescent="0.45">
      <c r="A21" s="49" t="s">
        <v>38</v>
      </c>
      <c r="J21" s="26">
        <v>38</v>
      </c>
      <c r="K21" s="26">
        <v>26.848199999999999</v>
      </c>
    </row>
    <row r="22" spans="1:11" x14ac:dyDescent="0.3">
      <c r="A22" s="48" t="s">
        <v>35</v>
      </c>
      <c r="J22" s="26">
        <v>39</v>
      </c>
      <c r="K22" s="26">
        <v>26.100899999999999</v>
      </c>
    </row>
    <row r="23" spans="1:11" x14ac:dyDescent="0.3">
      <c r="J23" s="26">
        <v>40</v>
      </c>
      <c r="K23" s="26">
        <v>25.372800000000002</v>
      </c>
    </row>
    <row r="24" spans="1:11" ht="21" x14ac:dyDescent="0.4">
      <c r="A24" s="19"/>
      <c r="J24" s="26">
        <v>41</v>
      </c>
      <c r="K24" s="26">
        <v>24.640599999999999</v>
      </c>
    </row>
    <row r="25" spans="1:11" x14ac:dyDescent="0.3">
      <c r="J25" s="26">
        <v>42</v>
      </c>
      <c r="K25" s="26">
        <v>23.912600000000001</v>
      </c>
    </row>
    <row r="26" spans="1:11" x14ac:dyDescent="0.3">
      <c r="J26" s="26">
        <v>43</v>
      </c>
      <c r="K26" s="26">
        <v>23.184000000000001</v>
      </c>
    </row>
    <row r="27" spans="1:11" x14ac:dyDescent="0.3">
      <c r="J27" s="26">
        <v>44</v>
      </c>
      <c r="K27" s="26">
        <v>22.471299999999999</v>
      </c>
    </row>
    <row r="28" spans="1:11" x14ac:dyDescent="0.3">
      <c r="J28" s="26">
        <v>45</v>
      </c>
      <c r="K28" s="26">
        <v>21.7592</v>
      </c>
    </row>
    <row r="29" spans="1:11" x14ac:dyDescent="0.3">
      <c r="J29" s="26">
        <v>46</v>
      </c>
      <c r="K29" s="26">
        <v>21.053799999999999</v>
      </c>
    </row>
    <row r="30" spans="1:11" x14ac:dyDescent="0.3">
      <c r="J30" s="26">
        <v>47</v>
      </c>
      <c r="K30" s="26">
        <v>20.355499999999999</v>
      </c>
    </row>
    <row r="31" spans="1:11" x14ac:dyDescent="0.3">
      <c r="J31" s="26">
        <v>48</v>
      </c>
      <c r="K31" s="26">
        <v>19.665299999999998</v>
      </c>
    </row>
    <row r="32" spans="1:11" x14ac:dyDescent="0.3">
      <c r="J32" s="26">
        <v>49</v>
      </c>
      <c r="K32" s="26">
        <v>18.984100000000002</v>
      </c>
    </row>
    <row r="33" spans="1:11" x14ac:dyDescent="0.3">
      <c r="A33" s="21"/>
      <c r="B33" s="21"/>
      <c r="C33" s="21"/>
      <c r="J33" s="26">
        <v>50</v>
      </c>
      <c r="K33" s="26">
        <v>18.312899999999999</v>
      </c>
    </row>
    <row r="34" spans="1:11" x14ac:dyDescent="0.3">
      <c r="A34" s="21"/>
      <c r="B34" s="21"/>
      <c r="C34" s="21"/>
      <c r="J34" s="26">
        <v>51</v>
      </c>
      <c r="K34" s="26">
        <v>17.6526</v>
      </c>
    </row>
    <row r="35" spans="1:11" x14ac:dyDescent="0.3">
      <c r="A35" s="21"/>
      <c r="B35" s="21"/>
      <c r="C35" s="21"/>
      <c r="J35" s="26">
        <v>52</v>
      </c>
      <c r="K35" s="26">
        <v>17.004999999999999</v>
      </c>
    </row>
    <row r="36" spans="1:11" ht="20.399999999999999" x14ac:dyDescent="0.35">
      <c r="A36" s="22"/>
      <c r="B36" s="22"/>
      <c r="C36" s="21"/>
      <c r="J36" s="26">
        <v>53</v>
      </c>
      <c r="K36" s="26">
        <v>16.370999999999999</v>
      </c>
    </row>
    <row r="37" spans="1:11" ht="20.399999999999999" x14ac:dyDescent="0.35">
      <c r="A37" s="22"/>
      <c r="B37" s="22"/>
      <c r="C37" s="21"/>
      <c r="J37" s="26">
        <v>54</v>
      </c>
      <c r="K37" s="26">
        <v>15.7517</v>
      </c>
    </row>
    <row r="38" spans="1:11" ht="20.399999999999999" x14ac:dyDescent="0.35">
      <c r="A38" s="22"/>
      <c r="B38" s="22"/>
      <c r="C38" s="21"/>
      <c r="J38" s="26">
        <v>55</v>
      </c>
      <c r="K38" s="26">
        <v>15.1478</v>
      </c>
    </row>
    <row r="39" spans="1:11" ht="20.399999999999999" x14ac:dyDescent="0.35">
      <c r="A39" s="22"/>
      <c r="B39" s="22"/>
      <c r="C39" s="21"/>
      <c r="J39" s="26">
        <v>56</v>
      </c>
      <c r="K39" s="26">
        <v>14.5602</v>
      </c>
    </row>
    <row r="40" spans="1:11" x14ac:dyDescent="0.3">
      <c r="A40" s="21"/>
      <c r="B40" s="21"/>
      <c r="C40" s="21"/>
      <c r="J40" s="26">
        <v>57</v>
      </c>
      <c r="K40" s="26">
        <v>13.988799999999999</v>
      </c>
    </row>
    <row r="41" spans="1:11" x14ac:dyDescent="0.3">
      <c r="A41" s="21"/>
      <c r="B41" s="21"/>
      <c r="C41" s="21"/>
      <c r="J41" s="26">
        <v>58</v>
      </c>
      <c r="K41" s="26">
        <v>13.433999999999999</v>
      </c>
    </row>
    <row r="42" spans="1:11" x14ac:dyDescent="0.3">
      <c r="A42" s="21"/>
      <c r="B42" s="21"/>
      <c r="C42" s="21"/>
      <c r="J42" s="26">
        <v>59</v>
      </c>
      <c r="K42" s="26">
        <v>12.895300000000001</v>
      </c>
    </row>
    <row r="43" spans="1:11" x14ac:dyDescent="0.3">
      <c r="A43" s="21"/>
      <c r="B43" s="21"/>
      <c r="C43" s="21"/>
      <c r="J43" s="26">
        <v>60</v>
      </c>
      <c r="K43" s="26">
        <v>12.3719</v>
      </c>
    </row>
    <row r="44" spans="1:11" x14ac:dyDescent="0.3">
      <c r="A44" s="21"/>
      <c r="B44" s="21"/>
      <c r="C44" s="21"/>
    </row>
    <row r="45" spans="1:11" x14ac:dyDescent="0.3">
      <c r="A45" s="21"/>
      <c r="B45" s="21"/>
      <c r="C45" s="21"/>
    </row>
    <row r="46" spans="1:11" x14ac:dyDescent="0.3">
      <c r="A46" s="21"/>
      <c r="B46" s="21"/>
      <c r="C46" s="21"/>
    </row>
    <row r="47" spans="1:11" x14ac:dyDescent="0.3">
      <c r="A47" s="21"/>
      <c r="B47" s="21"/>
      <c r="C47" s="21"/>
    </row>
    <row r="48" spans="1:11" x14ac:dyDescent="0.3">
      <c r="A48" s="21"/>
      <c r="B48" s="21"/>
      <c r="C48" s="21"/>
    </row>
    <row r="49" spans="1:3" x14ac:dyDescent="0.3">
      <c r="A49" s="21"/>
      <c r="B49" s="21"/>
      <c r="C49" s="21"/>
    </row>
    <row r="50" spans="1:3" x14ac:dyDescent="0.3">
      <c r="A50" s="21"/>
      <c r="B50" s="21"/>
      <c r="C50" s="21"/>
    </row>
    <row r="51" spans="1:3" x14ac:dyDescent="0.3">
      <c r="A51" s="21"/>
      <c r="B51" s="21"/>
      <c r="C51" s="21"/>
    </row>
    <row r="52" spans="1:3" x14ac:dyDescent="0.3">
      <c r="A52" s="21"/>
      <c r="B52" s="21"/>
      <c r="C52" s="21"/>
    </row>
    <row r="53" spans="1:3" x14ac:dyDescent="0.3">
      <c r="A53" s="21"/>
      <c r="B53" s="21"/>
      <c r="C53" s="21"/>
    </row>
    <row r="54" spans="1:3" x14ac:dyDescent="0.3">
      <c r="A54" s="21"/>
      <c r="B54" s="21"/>
      <c r="C54" s="21"/>
    </row>
    <row r="55" spans="1:3" x14ac:dyDescent="0.3">
      <c r="A55" s="21"/>
      <c r="B55" s="21"/>
      <c r="C55" s="21"/>
    </row>
    <row r="56" spans="1:3" x14ac:dyDescent="0.3">
      <c r="A56" s="21"/>
      <c r="B56" s="21"/>
      <c r="C56" s="21"/>
    </row>
    <row r="57" spans="1:3" x14ac:dyDescent="0.3">
      <c r="A57" s="21"/>
      <c r="B57" s="21"/>
      <c r="C57" s="21"/>
    </row>
    <row r="58" spans="1:3" x14ac:dyDescent="0.3">
      <c r="A58" s="21"/>
      <c r="B58" s="21"/>
      <c r="C58" s="21"/>
    </row>
    <row r="59" spans="1:3" x14ac:dyDescent="0.3">
      <c r="A59" s="21"/>
      <c r="B59" s="21"/>
      <c r="C59" s="21"/>
    </row>
    <row r="60" spans="1:3" x14ac:dyDescent="0.3">
      <c r="A60" s="21"/>
      <c r="B60" s="21"/>
      <c r="C60" s="21"/>
    </row>
    <row r="61" spans="1:3" x14ac:dyDescent="0.3">
      <c r="A61" s="21"/>
      <c r="B61" s="21"/>
      <c r="C61" s="21"/>
    </row>
    <row r="62" spans="1:3" x14ac:dyDescent="0.3">
      <c r="A62" s="21"/>
      <c r="B62" s="21"/>
      <c r="C62" s="21"/>
    </row>
    <row r="63" spans="1:3" x14ac:dyDescent="0.3">
      <c r="A63" s="21"/>
      <c r="B63" s="21"/>
      <c r="C63" s="21"/>
    </row>
    <row r="107" spans="3:11" x14ac:dyDescent="0.3">
      <c r="F107" s="2" t="s">
        <v>4</v>
      </c>
      <c r="G107" s="2" t="s">
        <v>5</v>
      </c>
      <c r="H107" s="3"/>
      <c r="I107" s="3" t="s">
        <v>15</v>
      </c>
      <c r="J107" s="3"/>
      <c r="K107" s="3"/>
    </row>
    <row r="108" spans="3:11" x14ac:dyDescent="0.3">
      <c r="C108" s="36" t="s">
        <v>6</v>
      </c>
      <c r="D108" s="37"/>
      <c r="E108" s="38"/>
      <c r="F108" s="10">
        <f>C7</f>
        <v>30000</v>
      </c>
      <c r="G108" s="3">
        <f>C5</f>
        <v>30</v>
      </c>
      <c r="H108" s="4">
        <v>7</v>
      </c>
      <c r="I108" s="4">
        <f>C6</f>
        <v>0</v>
      </c>
      <c r="J108" s="4">
        <v>300</v>
      </c>
      <c r="K108" s="4">
        <f>(F108*G108*H108/J108)-(F108*G108*H108/J108)*I108%</f>
        <v>21000</v>
      </c>
    </row>
    <row r="109" spans="3:11" x14ac:dyDescent="0.3">
      <c r="C109" s="39"/>
      <c r="D109" s="40"/>
      <c r="E109" s="41"/>
      <c r="F109" s="5"/>
      <c r="G109" s="5"/>
      <c r="H109" s="4"/>
      <c r="I109" s="4"/>
      <c r="J109" s="6">
        <v>0.75</v>
      </c>
      <c r="K109" s="7">
        <f>K108*75/100</f>
        <v>15750</v>
      </c>
    </row>
    <row r="110" spans="3:11" x14ac:dyDescent="0.3">
      <c r="F110" s="8" t="s">
        <v>7</v>
      </c>
      <c r="G110" s="4"/>
      <c r="H110" s="4"/>
      <c r="I110" s="4"/>
      <c r="J110" s="6">
        <v>0.25</v>
      </c>
      <c r="K110" s="4">
        <f>K108*25/100</f>
        <v>5250</v>
      </c>
    </row>
    <row r="111" spans="3:11" x14ac:dyDescent="0.3">
      <c r="C111" s="42" t="s">
        <v>8</v>
      </c>
      <c r="D111" s="43"/>
      <c r="E111" s="44"/>
      <c r="F111" s="9">
        <f>C8</f>
        <v>12.3719</v>
      </c>
      <c r="G111" s="4">
        <v>12</v>
      </c>
      <c r="H111" s="4"/>
      <c r="I111" s="4"/>
      <c r="J111" s="4"/>
      <c r="K111" s="7">
        <f>K110*F111*G111</f>
        <v>779429.7</v>
      </c>
    </row>
    <row r="117" spans="3:7" ht="15.6" x14ac:dyDescent="0.3">
      <c r="C117" s="11" t="s">
        <v>17</v>
      </c>
      <c r="D117" s="12"/>
      <c r="E117" s="1" t="s">
        <v>18</v>
      </c>
      <c r="F117" s="13">
        <v>42011</v>
      </c>
      <c r="G117" s="14" t="s">
        <v>19</v>
      </c>
    </row>
    <row r="118" spans="3:7" ht="15.6" x14ac:dyDescent="0.3">
      <c r="C118" s="12" t="s">
        <v>20</v>
      </c>
      <c r="D118" s="12"/>
      <c r="E118" s="15">
        <f>K109*25/100</f>
        <v>3937.5</v>
      </c>
      <c r="F118" s="16">
        <f>E118*25/100</f>
        <v>984.375</v>
      </c>
      <c r="G118" s="17">
        <f>SUM(E118:F118)</f>
        <v>4921.875</v>
      </c>
    </row>
    <row r="119" spans="3:7" ht="15.6" x14ac:dyDescent="0.3">
      <c r="C119" s="12" t="s">
        <v>21</v>
      </c>
      <c r="D119" s="12"/>
      <c r="E119" s="15">
        <f>K109*20/100</f>
        <v>3150</v>
      </c>
      <c r="F119" s="16">
        <f>E119*25/100</f>
        <v>787.5</v>
      </c>
      <c r="G119" s="17">
        <f>SUM(E119:F119)</f>
        <v>3937.5</v>
      </c>
    </row>
    <row r="120" spans="3:7" ht="15.6" x14ac:dyDescent="0.3">
      <c r="D120" s="12"/>
      <c r="E120" s="12"/>
      <c r="F120" s="12"/>
      <c r="G120" s="12"/>
    </row>
    <row r="121" spans="3:7" ht="15.6" x14ac:dyDescent="0.3">
      <c r="C121" s="11" t="s">
        <v>22</v>
      </c>
      <c r="D121" s="12"/>
      <c r="E121" s="12"/>
      <c r="F121" s="12"/>
      <c r="G121" s="12"/>
    </row>
    <row r="122" spans="3:7" ht="15.6" x14ac:dyDescent="0.3">
      <c r="C122" s="12" t="s">
        <v>20</v>
      </c>
      <c r="D122" s="12"/>
      <c r="E122" s="12"/>
      <c r="F122" s="12"/>
      <c r="G122" s="17">
        <f>K109+G118</f>
        <v>20671.875</v>
      </c>
    </row>
    <row r="123" spans="3:7" ht="15.6" x14ac:dyDescent="0.3">
      <c r="C123" s="12" t="s">
        <v>21</v>
      </c>
      <c r="D123" s="12"/>
      <c r="E123" s="12"/>
      <c r="F123" s="12"/>
      <c r="G123" s="17">
        <f>K109+G119</f>
        <v>19687.5</v>
      </c>
    </row>
    <row r="124" spans="3:7" ht="15.6" x14ac:dyDescent="0.3">
      <c r="D124" s="12"/>
      <c r="E124" s="12"/>
      <c r="F124" s="12"/>
      <c r="G124" s="12"/>
    </row>
  </sheetData>
  <sheetProtection algorithmName="SHA-512" hashValue="L1IXsM1/aLy8DB+k0WUFIGaEWb/rv95GwJDtFKi6AEPd+if7RyIG0rhRpHd5Voxs5nmzxsBHk3dr4uWZD3+9pA==" saltValue="TqQAikOyE5gEkNjsc3ZRyg==" spinCount="100000" sheet="1" objects="1" scenarios="1"/>
  <mergeCells count="22">
    <mergeCell ref="K1:K2"/>
    <mergeCell ref="C108:E109"/>
    <mergeCell ref="C111:E111"/>
    <mergeCell ref="A11:B11"/>
    <mergeCell ref="A12:B12"/>
    <mergeCell ref="A13:B13"/>
    <mergeCell ref="A14:B14"/>
    <mergeCell ref="A15:B15"/>
    <mergeCell ref="A16:B16"/>
    <mergeCell ref="F13:G13"/>
    <mergeCell ref="A3:B3"/>
    <mergeCell ref="D3:E3"/>
    <mergeCell ref="A1:G1"/>
    <mergeCell ref="D6:E6"/>
    <mergeCell ref="F2:G2"/>
    <mergeCell ref="A2:D2"/>
    <mergeCell ref="J1:J2"/>
    <mergeCell ref="A4:B4"/>
    <mergeCell ref="A5:B5"/>
    <mergeCell ref="A6:B6"/>
    <mergeCell ref="A7:B7"/>
    <mergeCell ref="A8:B8"/>
  </mergeCells>
  <hyperlinks>
    <hyperlink ref="F13" r:id="rId1" xr:uid="{8A6B148B-086D-42D1-A4D2-548C18A770C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Anas</dc:creator>
  <cp:lastModifiedBy>Muhammad Anas</cp:lastModifiedBy>
  <dcterms:created xsi:type="dcterms:W3CDTF">2015-06-05T18:17:20Z</dcterms:created>
  <dcterms:modified xsi:type="dcterms:W3CDTF">2025-01-15T15:22:47Z</dcterms:modified>
</cp:coreProperties>
</file>